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3下水道\220：財務\010：財務全般\経営比較分析(下水道)\経営比較分析R8.1.20\財政課提出\"/>
    </mc:Choice>
  </mc:AlternateContent>
  <workbookProtection workbookAlgorithmName="SHA-512" workbookHashValue="3GsoXoQC9yfLRZc7Ze5T2SvdV0IqvuFPJIMs6qu4u1qhcreVOvhpqWzzotu1tOoo4Xdr9SJHXG5DF4VbBJHhlA==" workbookSaltValue="WP3l57Wap4fWde+yUu1qE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<sst xmlns="http://schemas.openxmlformats.org/spreadsheetml/2006/main" count="231" uniqueCount="116">
  <si>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</si>
  <si>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</si>
  <si>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</si>
  <si>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</si>
  <si>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</si>
  <si>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</si>
  <si>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</si>
  <si>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</si>
  <si>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</si>
  <si>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</si>
  <si>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</si>
  <si>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</si>
  <si>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</si>
  <si>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</si>
  <si>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</si>
  <si>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</si>
  <si>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</si>
  <si>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</si>
  <si>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</si>
  <si>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</si>
  <si>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</si>
  <si>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</si>
  <si>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</si>
  <si>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</si>
  <si>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</si>
  <si>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</si>
  <si>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</si>
  <si>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</si>
  <si>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</si>
  <si>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</si>
  <si>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</si>
  <si>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</si>
  <si>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</si>
  <si>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</si>
  <si>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</si>
  <si>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</si>
  <si>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</si>
  <si>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</si>
  <si>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</si>
  <si>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</si>
  <si>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</si>
  <si>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</si>
  <si>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</si>
  <si>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</si>
  <si>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</si>
  <si>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</si>
  <si>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</si>
  <si>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</si>
  <si>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</si>
  <si>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</si>
  <si>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</si>
  <si>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</si>
  <si>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</si>
  <si>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</si>
  <si>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</si>
  <si>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</si>
  <si>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</si>
  <si>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</si>
  <si>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</si>
  <si>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</si>
  <si>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</si>
  <si>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</si>
  <si>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</si>
  <si>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</si>
  <si>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</si>
  <si>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</si>
  <si>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</si>
  <si>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</si>
  <si>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</si>
  <si>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</si>
  <si>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</si>
  <si>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</si>
  <si>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</si>
  <si>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</si>
  <si>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</si>
  <si>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</si>
  <si>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</si>
  <si>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</si>
  <si>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</si>
  <si>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</si>
  <si>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</si>
  <si>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</si>
  <si>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</si>
  <si>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</si>
  <si>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</si>
  <si>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</si>
  <si>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</si>
  <si>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</si>
  <si>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</si>
  <si>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</si>
  <si>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</si>
  <si>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</si>
  <si>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</si>
  <si>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</si>
  <si>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</si>
  <si>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</si>
  <si>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赤磐市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</si>
  <si>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</si>
  <si>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</si>
  <si>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</si>
  <si>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</si>
  <si>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</si>
  <si>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</si>
  <si>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</si>
  <si>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</si>
  <si>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</si>
  <si>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</si>
  <si>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</si>
  <si>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</si>
  <si>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</si>
  <si>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</si>
  <si>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</si>
  <si>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</si>
  <si>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快適な生活環境を保持するうえで下水道は必要不可欠なものであり、下水道未普及地区への管渠整備に引き続き取り組んでいく必要がある。昨年より改善された部分もあるが、いずれも一般会計からの繰入による影響が大きく、独立採算制を基本としている公営企業会計として厳しい現状である。
　今後、老朽化の改善等にも費用がかかることが想定されるため、引き続き経費の見直し等コスト削減及び料金体系の見直し等による使用料収入増加に努めながら、下水道事業の健全な経営を目指したい。
</t>
    <rPh sb="181" eb="182">
      <t>オヨ</t>
    </rPh>
    <rPh sb="183" eb="185">
      <t>リョウキン</t>
    </rPh>
    <rPh sb="185" eb="187">
      <t>タイケイ</t>
    </rPh>
    <rPh sb="188" eb="190">
      <t>ミナオ</t>
    </rPh>
    <rPh sb="191" eb="192">
      <t>トウ</t>
    </rPh>
    <rPh sb="195" eb="198">
      <t>シヨウリョウ</t>
    </rPh>
    <rPh sb="198" eb="200">
      <t>シュウニュウ</t>
    </rPh>
    <rPh sb="200" eb="202">
      <t>ゾウカ</t>
    </rPh>
    <phoneticPr fontId="4"/>
  </si>
  <si>
    <t>　経常収支比率について、100％を上回ることができたが、一般会計からの繰入金の影響も大きく、引き続き100％を超えるよう経営努力をしていきたい。
　累積欠損金比率について、昨年度より改善されたが、まだ類似団体平均値より低い水準のため、引き続き欠損金の処理を進めていきたい。
　流動比率について、建設改良費等が増加したため、資金が減少し100％を下回った。収支を改善し、100％以上に努めたい。
　企業債残高対事業規模比率について、企業債残高に対して今後も一般会計からの元金償還に係る繰入予定額による影響が大きいと考えられる。一般会計の財政状況等を踏まえながら比率の増減に注意していきたい。
　経費回収率について、昨年よりやや改善されたが100％を下回り、類似団体平均値よりも低い水準となっており、改善の必要があると考えている。引き続きより一層の経費削減、新規接続増加及び料金体系の見直しによる使用料収入の増加に努める必要がある。
　汚水処理原価について、昨年より原価を下げることが出来ているが、類似団体平均値より高い水準となっている。電力価格の高騰、処理場の維持管理に係る修繕費や委託料の影響により高くなっていると考えられるが、引き続き、コスト削減に努めたい。
　施設利用率について、類似団体平均値より低い水準となっている。施設を効率的に利用できるよう水洗化を促進していく一方、過大な施設規模となっていないかの検討も必要である。
　水洗化率について、普及・啓蒙活動に取組んできたことで類似団体平均値より高い水準となっている。</t>
    <rPh sb="17" eb="19">
      <t>ウワマワ</t>
    </rPh>
    <rPh sb="28" eb="30">
      <t>イッパン</t>
    </rPh>
    <rPh sb="30" eb="32">
      <t>カイケイ</t>
    </rPh>
    <rPh sb="35" eb="37">
      <t>クリイレ</t>
    </rPh>
    <rPh sb="37" eb="38">
      <t>キン</t>
    </rPh>
    <rPh sb="39" eb="41">
      <t>エイキョウ</t>
    </rPh>
    <rPh sb="42" eb="43">
      <t>オオ</t>
    </rPh>
    <rPh sb="46" eb="47">
      <t>ヒ</t>
    </rPh>
    <rPh sb="48" eb="49">
      <t>ツヅ</t>
    </rPh>
    <rPh sb="55" eb="56">
      <t>コ</t>
    </rPh>
    <rPh sb="60" eb="62">
      <t>ケイエイ</t>
    </rPh>
    <rPh sb="62" eb="64">
      <t>ドリョク</t>
    </rPh>
    <rPh sb="86" eb="89">
      <t>サクネンド</t>
    </rPh>
    <rPh sb="91" eb="93">
      <t>カイゼン</t>
    </rPh>
    <rPh sb="100" eb="102">
      <t>ルイジ</t>
    </rPh>
    <rPh sb="102" eb="104">
      <t>ダンタイ</t>
    </rPh>
    <rPh sb="104" eb="107">
      <t>ヘイキンチ</t>
    </rPh>
    <rPh sb="109" eb="110">
      <t>ヒク</t>
    </rPh>
    <rPh sb="111" eb="113">
      <t>スイジュン</t>
    </rPh>
    <rPh sb="117" eb="118">
      <t>ヒ</t>
    </rPh>
    <rPh sb="119" eb="120">
      <t>ツヅ</t>
    </rPh>
    <rPh sb="147" eb="149">
      <t>ケンセツ</t>
    </rPh>
    <rPh sb="149" eb="151">
      <t>カイリョウ</t>
    </rPh>
    <rPh sb="151" eb="152">
      <t>ヒ</t>
    </rPh>
    <rPh sb="152" eb="153">
      <t>トウ</t>
    </rPh>
    <rPh sb="154" eb="156">
      <t>ゾウカ</t>
    </rPh>
    <rPh sb="161" eb="163">
      <t>シキン</t>
    </rPh>
    <rPh sb="164" eb="166">
      <t>ゲンショウ</t>
    </rPh>
    <rPh sb="172" eb="174">
      <t>シタマワ</t>
    </rPh>
    <rPh sb="177" eb="179">
      <t>シュウシ</t>
    </rPh>
    <rPh sb="180" eb="182">
      <t>カイゼン</t>
    </rPh>
    <rPh sb="188" eb="190">
      <t>イジョウ</t>
    </rPh>
    <rPh sb="377" eb="379">
      <t>シンキ</t>
    </rPh>
    <rPh sb="379" eb="381">
      <t>セツゾク</t>
    </rPh>
    <rPh sb="381" eb="383">
      <t>ゾウカ</t>
    </rPh>
    <rPh sb="383" eb="384">
      <t>オヨ</t>
    </rPh>
    <rPh sb="385" eb="387">
      <t>リョウキン</t>
    </rPh>
    <rPh sb="387" eb="389">
      <t>タイケイ</t>
    </rPh>
    <rPh sb="390" eb="392">
      <t>ミナオ</t>
    </rPh>
    <phoneticPr fontId="4"/>
  </si>
  <si>
    <t xml:space="preserve">　有形固定資産減価償却率は、昨年同様に類似団体平均値より下回っているが、法適用以前の償却について指標に反映されていないため、注意しておく必要がある。
　下水道供用開始から年月が経ち、老朽化が進んでいるため、今後はストックマネジメント計画により効率的かつ計画的な改善に取り組んでいく。
　桜が丘東処理区においては、処理場の広域化・共同化を検討し、老朽化が顕著である桜が丘東浄化センターのリスク分散を推進していく。
</t>
    <rPh sb="156" eb="159">
      <t>ショリジョウ</t>
    </rPh>
    <rPh sb="160" eb="163">
      <t>コウイキカ</t>
    </rPh>
    <rPh sb="164" eb="167">
      <t>キョウドウカ</t>
    </rPh>
    <rPh sb="168" eb="17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</si>
</sst>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68-4312-BB15-131220EB2C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9C68-4312-BB15-131220EB2C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42.97</c:v>
                </c:pt>
                <c:pt idx="1">
                  <c:v>42.54</c:v>
                </c:pt>
                <c:pt idx="2">
                  <c:v>43.85</c:v>
                </c:pt>
                <c:pt idx="3">
                  <c:v>44.6</c:v>
                </c:pt>
                <c:pt idx="4">
                  <c:v>43.93</c:v>
                </c:pt>
              </c:numCache>
            </c:numRef>
          </c:val>
          <c:extLst>
            <c:ext xmlns:c16="http://schemas.microsoft.com/office/drawing/2014/chart" uri="{C3380CC4-5D6E-409C-BE32-E72D297353CC}">
              <c16:uniqueId val="{00000000-701C-4D07-87E2-C04D3103513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701C-4D07-87E2-C04D3103513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98.12</c:v>
                </c:pt>
                <c:pt idx="1">
                  <c:v>98.16</c:v>
                </c:pt>
                <c:pt idx="2">
                  <c:v>98.1</c:v>
                </c:pt>
                <c:pt idx="3">
                  <c:v>96.03</c:v>
                </c:pt>
                <c:pt idx="4">
                  <c:v>97.32</c:v>
                </c:pt>
              </c:numCache>
            </c:numRef>
          </c:val>
          <c:extLst>
            <c:ext xmlns:c16="http://schemas.microsoft.com/office/drawing/2014/chart" uri="{C3380CC4-5D6E-409C-BE32-E72D297353CC}">
              <c16:uniqueId val="{00000000-43B5-4281-AAE3-DC8789793D0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43B5-4281-AAE3-DC8789793D0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87.81</c:v>
                </c:pt>
                <c:pt idx="1">
                  <c:v>105.91</c:v>
                </c:pt>
                <c:pt idx="2">
                  <c:v>97.26</c:v>
                </c:pt>
                <c:pt idx="3">
                  <c:v>96.27</c:v>
                </c:pt>
                <c:pt idx="4">
                  <c:v>105.3</c:v>
                </c:pt>
              </c:numCache>
            </c:numRef>
          </c:val>
          <c:extLst>
            <c:ext xmlns:c16="http://schemas.microsoft.com/office/drawing/2014/chart" uri="{C3380CC4-5D6E-409C-BE32-E72D297353CC}">
              <c16:uniqueId val="{00000000-EFE9-4B18-87BE-CD6B8DC71A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EFE9-4B18-87BE-CD6B8DC71A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5.08</c:v>
                </c:pt>
                <c:pt idx="1">
                  <c:v>9.83</c:v>
                </c:pt>
                <c:pt idx="2">
                  <c:v>14.01</c:v>
                </c:pt>
                <c:pt idx="3">
                  <c:v>17.95</c:v>
                </c:pt>
                <c:pt idx="4">
                  <c:v>21.74</c:v>
                </c:pt>
              </c:numCache>
            </c:numRef>
          </c:val>
          <c:extLst>
            <c:ext xmlns:c16="http://schemas.microsoft.com/office/drawing/2014/chart" uri="{C3380CC4-5D6E-409C-BE32-E72D297353CC}">
              <c16:uniqueId val="{00000000-6207-4043-88AC-1157C92A35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6207-4043-88AC-1157C92A35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BB-4CF1-A004-9D9142F21F2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BEBB-4CF1-A004-9D9142F21F2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41.35</c:v>
                </c:pt>
                <c:pt idx="1">
                  <c:v>24.82</c:v>
                </c:pt>
                <c:pt idx="2">
                  <c:v>35.46</c:v>
                </c:pt>
                <c:pt idx="3">
                  <c:v>43.26</c:v>
                </c:pt>
                <c:pt idx="4">
                  <c:v>28.32</c:v>
                </c:pt>
              </c:numCache>
            </c:numRef>
          </c:val>
          <c:extLst>
            <c:ext xmlns:c16="http://schemas.microsoft.com/office/drawing/2014/chart" uri="{C3380CC4-5D6E-409C-BE32-E72D297353CC}">
              <c16:uniqueId val="{00000000-DCED-4EFB-B31A-A89313B682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DCED-4EFB-B31A-A89313B682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80.55</c:v>
                </c:pt>
                <c:pt idx="1">
                  <c:v>73.56</c:v>
                </c:pt>
                <c:pt idx="2">
                  <c:v>104.75</c:v>
                </c:pt>
                <c:pt idx="3">
                  <c:v>104.03</c:v>
                </c:pt>
                <c:pt idx="4">
                  <c:v>92.39</c:v>
                </c:pt>
              </c:numCache>
            </c:numRef>
          </c:val>
          <c:extLst>
            <c:ext xmlns:c16="http://schemas.microsoft.com/office/drawing/2014/chart" uri="{C3380CC4-5D6E-409C-BE32-E72D297353CC}">
              <c16:uniqueId val="{00000000-ADE9-4A97-8677-9937AA72355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ADE9-4A97-8677-9937AA72355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998.92</c:v>
                </c:pt>
                <c:pt idx="1">
                  <c:v>67.180000000000007</c:v>
                </c:pt>
                <c:pt idx="2">
                  <c:v>170.81</c:v>
                </c:pt>
                <c:pt idx="3">
                  <c:v>66.709999999999994</c:v>
                </c:pt>
                <c:pt idx="4">
                  <c:v>151.63999999999999</c:v>
                </c:pt>
              </c:numCache>
            </c:numRef>
          </c:val>
          <c:extLst>
            <c:ext xmlns:c16="http://schemas.microsoft.com/office/drawing/2014/chart" uri="{C3380CC4-5D6E-409C-BE32-E72D297353CC}">
              <c16:uniqueId val="{00000000-2DBD-446F-9CC2-E4C95EEE74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2DBD-446F-9CC2-E4C95EEE74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66.319999999999993</c:v>
                </c:pt>
                <c:pt idx="1">
                  <c:v>70.47</c:v>
                </c:pt>
                <c:pt idx="2">
                  <c:v>72.31</c:v>
                </c:pt>
                <c:pt idx="3">
                  <c:v>77.930000000000007</c:v>
                </c:pt>
                <c:pt idx="4">
                  <c:v>81.599999999999994</c:v>
                </c:pt>
              </c:numCache>
            </c:numRef>
          </c:val>
          <c:extLst>
            <c:ext xmlns:c16="http://schemas.microsoft.com/office/drawing/2014/chart" uri="{C3380CC4-5D6E-409C-BE32-E72D297353CC}">
              <c16:uniqueId val="{00000000-28BE-4A0B-9597-950FB05195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28BE-4A0B-9597-950FB05195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218.72</c:v>
                </c:pt>
                <c:pt idx="1">
                  <c:v>206.29</c:v>
                </c:pt>
                <c:pt idx="2">
                  <c:v>201.01</c:v>
                </c:pt>
                <c:pt idx="3">
                  <c:v>186.86</c:v>
                </c:pt>
                <c:pt idx="4">
                  <c:v>178.51</c:v>
                </c:pt>
              </c:numCache>
            </c:numRef>
          </c:val>
          <c:extLst>
            <c:ext xmlns:c16="http://schemas.microsoft.com/office/drawing/2014/chart" uri="{C3380CC4-5D6E-409C-BE32-E72D297353CC}">
              <c16:uniqueId val="{00000000-ED80-475A-95A7-EFF14ACE70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ED80-475A-95A7-EFF14ACE70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3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岡山県　赤磐市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71" t="str">
        <f>データ!$M$6</f>
        <v>非設置</v>
      </c>
      <c r="AE8" s="71"/>
      <c r="AF8" s="71"/>
      <c r="AG8" s="71"/>
      <c r="AH8" s="71"/>
      <c r="AI8" s="71"/>
      <c r="AJ8" s="71"/>
      <c r="AK8" s="3"/>
      <c r="AL8" s="44">
        <f>データ!S6</f>
        <v>42490</v>
      </c>
      <c r="AM8" s="44"/>
      <c r="AN8" s="44"/>
      <c r="AO8" s="44"/>
      <c r="AP8" s="44"/>
      <c r="AQ8" s="44"/>
      <c r="AR8" s="44"/>
      <c r="AS8" s="44"/>
      <c r="AT8" s="45">
        <f>データ!T6</f>
        <v>209.36</v>
      </c>
      <c r="AU8" s="45"/>
      <c r="AV8" s="45"/>
      <c r="AW8" s="45"/>
      <c r="AX8" s="45"/>
      <c r="AY8" s="45"/>
      <c r="AZ8" s="45"/>
      <c r="BA8" s="45"/>
      <c r="BB8" s="45">
        <f>データ!U6</f>
        <v>202.95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45.96</v>
      </c>
      <c r="J10" s="45"/>
      <c r="K10" s="45"/>
      <c r="L10" s="45"/>
      <c r="M10" s="45"/>
      <c r="N10" s="45"/>
      <c r="O10" s="45"/>
      <c r="P10" s="45">
        <f>データ!P6</f>
        <v>68.959999999999994</v>
      </c>
      <c r="Q10" s="45"/>
      <c r="R10" s="45"/>
      <c r="S10" s="45"/>
      <c r="T10" s="45"/>
      <c r="U10" s="45"/>
      <c r="V10" s="45"/>
      <c r="W10" s="45">
        <f>データ!Q6</f>
        <v>99.81</v>
      </c>
      <c r="X10" s="45"/>
      <c r="Y10" s="45"/>
      <c r="Z10" s="45"/>
      <c r="AA10" s="45"/>
      <c r="AB10" s="45"/>
      <c r="AC10" s="45"/>
      <c r="AD10" s="44">
        <f>データ!R6</f>
        <v>3003</v>
      </c>
      <c r="AE10" s="44"/>
      <c r="AF10" s="44"/>
      <c r="AG10" s="44"/>
      <c r="AH10" s="44"/>
      <c r="AI10" s="44"/>
      <c r="AJ10" s="44"/>
      <c r="AK10" s="2"/>
      <c r="AL10" s="44">
        <f>データ!V6</f>
        <v>29158</v>
      </c>
      <c r="AM10" s="44"/>
      <c r="AN10" s="44"/>
      <c r="AO10" s="44"/>
      <c r="AP10" s="44"/>
      <c r="AQ10" s="44"/>
      <c r="AR10" s="44"/>
      <c r="AS10" s="44"/>
      <c r="AT10" s="45">
        <f>データ!W6</f>
        <v>8.07</v>
      </c>
      <c r="AU10" s="45"/>
      <c r="AV10" s="45"/>
      <c r="AW10" s="45"/>
      <c r="AX10" s="45"/>
      <c r="AY10" s="45"/>
      <c r="AZ10" s="45"/>
      <c r="BA10" s="45"/>
      <c r="BB10" s="45">
        <f>データ!X6</f>
        <v>3613.14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G7OuIgnS6e2/enKmtw0KlaRA8Bc72ORkKY6ZzLcwdBik4niZ/RTr4JUWuXiLDgeMo9zJS97gv2/Yzgg82Sqew==" saltValue="67LIxa/KUqOB57xaYkJz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332135</v>
      </c>
      <c r="D6" s="19">
        <f t="shared" si="3"/>
        <v>46</v>
      </c>
      <c r="E6" s="19">
        <f t="shared" si="3"/>
        <v>17</v>
      </c>
      <c r="F6" s="19">
        <f t="shared" si="3"/>
        <v>1</v>
      </c>
      <c r="G6" s="19">
        <f t="shared" si="3"/>
        <v>0</v>
      </c>
      <c r="H6" s="19" t="str">
        <f t="shared" si="3"/>
        <v>岡山県　赤磐市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45.96</v>
      </c>
      <c r="P6" s="20">
        <f t="shared" si="3"/>
        <v>68.959999999999994</v>
      </c>
      <c r="Q6" s="20">
        <f t="shared" si="3"/>
        <v>99.81</v>
      </c>
      <c r="R6" s="20">
        <f t="shared" si="3"/>
        <v>3003</v>
      </c>
      <c r="S6" s="20">
        <f t="shared" si="3"/>
        <v>42490</v>
      </c>
      <c r="T6" s="20">
        <f t="shared" si="3"/>
        <v>209.36</v>
      </c>
      <c r="U6" s="20">
        <f t="shared" si="3"/>
        <v>202.95</v>
      </c>
      <c r="V6" s="20">
        <f t="shared" si="3"/>
        <v>29158</v>
      </c>
      <c r="W6" s="20">
        <f t="shared" si="3"/>
        <v>8.07</v>
      </c>
      <c r="X6" s="20">
        <f t="shared" si="3"/>
        <v>3613.14</v>
      </c>
      <c r="Y6" s="21">
        <f>IF(Y7="",NA(),Y7)</f>
        <v>87.81</v>
      </c>
      <c r="Z6" s="21">
        <f t="shared" ref="Z6:AH6" si="4">IF(Z7="",NA(),Z7)</f>
        <v>105.91</v>
      </c>
      <c r="AA6" s="21">
        <f t="shared" si="4"/>
        <v>97.26</v>
      </c>
      <c r="AB6" s="21">
        <f t="shared" si="4"/>
        <v>96.27</v>
      </c>
      <c r="AC6" s="21">
        <f t="shared" si="4"/>
        <v>105.3</v>
      </c>
      <c r="AD6" s="21">
        <f t="shared" si="4"/>
        <v>106.5</v>
      </c>
      <c r="AE6" s="21">
        <f t="shared" si="4"/>
        <v>106.22</v>
      </c>
      <c r="AF6" s="21">
        <f t="shared" si="4"/>
        <v>107.01</v>
      </c>
      <c r="AG6" s="21">
        <f t="shared" si="4"/>
        <v>106.53</v>
      </c>
      <c r="AH6" s="21">
        <f t="shared" si="4"/>
        <v>105.5</v>
      </c>
      <c r="AI6" s="20" t="str">
        <f>IF(AI7="","",IF(AI7="-","【-】","【"&amp;SUBSTITUTE(TEXT(AI7,"#,##0.00"),"-","△")&amp;"】"))</f>
        <v>【105.36】</v>
      </c>
      <c r="AJ6" s="21">
        <f>IF(AJ7="",NA(),AJ7)</f>
        <v>41.35</v>
      </c>
      <c r="AK6" s="21">
        <f t="shared" ref="AK6:AS6" si="5">IF(AK7="",NA(),AK7)</f>
        <v>24.82</v>
      </c>
      <c r="AL6" s="21">
        <f t="shared" si="5"/>
        <v>35.46</v>
      </c>
      <c r="AM6" s="21">
        <f t="shared" si="5"/>
        <v>43.26</v>
      </c>
      <c r="AN6" s="21">
        <f t="shared" si="5"/>
        <v>28.32</v>
      </c>
      <c r="AO6" s="21">
        <f t="shared" si="5"/>
        <v>18.36</v>
      </c>
      <c r="AP6" s="21">
        <f t="shared" si="5"/>
        <v>18.010000000000002</v>
      </c>
      <c r="AQ6" s="21">
        <f t="shared" si="5"/>
        <v>23.86</v>
      </c>
      <c r="AR6" s="21">
        <f t="shared" si="5"/>
        <v>18.41</v>
      </c>
      <c r="AS6" s="21">
        <f t="shared" si="5"/>
        <v>16.91</v>
      </c>
      <c r="AT6" s="20" t="str">
        <f>IF(AT7="","",IF(AT7="-","【-】","【"&amp;SUBSTITUTE(TEXT(AT7,"#,##0.00"),"-","△")&amp;"】"))</f>
        <v>【3.12】</v>
      </c>
      <c r="AU6" s="21">
        <f>IF(AU7="",NA(),AU7)</f>
        <v>80.55</v>
      </c>
      <c r="AV6" s="21">
        <f t="shared" ref="AV6:BD6" si="6">IF(AV7="",NA(),AV7)</f>
        <v>73.56</v>
      </c>
      <c r="AW6" s="21">
        <f t="shared" si="6"/>
        <v>104.75</v>
      </c>
      <c r="AX6" s="21">
        <f t="shared" si="6"/>
        <v>104.03</v>
      </c>
      <c r="AY6" s="21">
        <f t="shared" si="6"/>
        <v>92.39</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998.92</v>
      </c>
      <c r="BG6" s="21">
        <f t="shared" ref="BG6:BO6" si="7">IF(BG7="",NA(),BG7)</f>
        <v>67.180000000000007</v>
      </c>
      <c r="BH6" s="21">
        <f t="shared" si="7"/>
        <v>170.81</v>
      </c>
      <c r="BI6" s="21">
        <f t="shared" si="7"/>
        <v>66.709999999999994</v>
      </c>
      <c r="BJ6" s="21">
        <f t="shared" si="7"/>
        <v>151.63999999999999</v>
      </c>
      <c r="BK6" s="21">
        <f t="shared" si="7"/>
        <v>789.08</v>
      </c>
      <c r="BL6" s="21">
        <f t="shared" si="7"/>
        <v>747.84</v>
      </c>
      <c r="BM6" s="21">
        <f t="shared" si="7"/>
        <v>804.98</v>
      </c>
      <c r="BN6" s="21">
        <f t="shared" si="7"/>
        <v>767.56</v>
      </c>
      <c r="BO6" s="21">
        <f t="shared" si="7"/>
        <v>795.22</v>
      </c>
      <c r="BP6" s="20" t="str">
        <f>IF(BP7="","",IF(BP7="-","【-】","【"&amp;SUBSTITUTE(TEXT(BP7,"#,##0.00"),"-","△")&amp;"】"))</f>
        <v>【602.56】</v>
      </c>
      <c r="BQ6" s="21">
        <f>IF(BQ7="",NA(),BQ7)</f>
        <v>66.319999999999993</v>
      </c>
      <c r="BR6" s="21">
        <f t="shared" ref="BR6:BZ6" si="8">IF(BR7="",NA(),BR7)</f>
        <v>70.47</v>
      </c>
      <c r="BS6" s="21">
        <f t="shared" si="8"/>
        <v>72.31</v>
      </c>
      <c r="BT6" s="21">
        <f t="shared" si="8"/>
        <v>77.930000000000007</v>
      </c>
      <c r="BU6" s="21">
        <f t="shared" si="8"/>
        <v>81.599999999999994</v>
      </c>
      <c r="BV6" s="21">
        <f t="shared" si="8"/>
        <v>88.25</v>
      </c>
      <c r="BW6" s="21">
        <f t="shared" si="8"/>
        <v>90.17</v>
      </c>
      <c r="BX6" s="21">
        <f t="shared" si="8"/>
        <v>88.71</v>
      </c>
      <c r="BY6" s="21">
        <f t="shared" si="8"/>
        <v>90.23</v>
      </c>
      <c r="BZ6" s="21">
        <f t="shared" si="8"/>
        <v>90.78</v>
      </c>
      <c r="CA6" s="20" t="str">
        <f>IF(CA7="","",IF(CA7="-","【-】","【"&amp;SUBSTITUTE(TEXT(CA7,"#,##0.00"),"-","△")&amp;"】"))</f>
        <v>【97.94】</v>
      </c>
      <c r="CB6" s="21">
        <f>IF(CB7="",NA(),CB7)</f>
        <v>218.72</v>
      </c>
      <c r="CC6" s="21">
        <f t="shared" ref="CC6:CK6" si="9">IF(CC7="",NA(),CC7)</f>
        <v>206.29</v>
      </c>
      <c r="CD6" s="21">
        <f t="shared" si="9"/>
        <v>201.01</v>
      </c>
      <c r="CE6" s="21">
        <f t="shared" si="9"/>
        <v>186.86</v>
      </c>
      <c r="CF6" s="21">
        <f t="shared" si="9"/>
        <v>178.51</v>
      </c>
      <c r="CG6" s="21">
        <f t="shared" si="9"/>
        <v>176.37</v>
      </c>
      <c r="CH6" s="21">
        <f t="shared" si="9"/>
        <v>173.17</v>
      </c>
      <c r="CI6" s="21">
        <f t="shared" si="9"/>
        <v>174.8</v>
      </c>
      <c r="CJ6" s="21">
        <f t="shared" si="9"/>
        <v>170.2</v>
      </c>
      <c r="CK6" s="21">
        <f t="shared" si="9"/>
        <v>170.83</v>
      </c>
      <c r="CL6" s="20" t="str">
        <f>IF(CL7="","",IF(CL7="-","【-】","【"&amp;SUBSTITUTE(TEXT(CL7,"#,##0.00"),"-","△")&amp;"】"))</f>
        <v>【140.98】</v>
      </c>
      <c r="CM6" s="21">
        <f>IF(CM7="",NA(),CM7)</f>
        <v>42.97</v>
      </c>
      <c r="CN6" s="21">
        <f t="shared" ref="CN6:CV6" si="10">IF(CN7="",NA(),CN7)</f>
        <v>42.54</v>
      </c>
      <c r="CO6" s="21">
        <f t="shared" si="10"/>
        <v>43.85</v>
      </c>
      <c r="CP6" s="21">
        <f t="shared" si="10"/>
        <v>44.6</v>
      </c>
      <c r="CQ6" s="21">
        <f t="shared" si="10"/>
        <v>43.93</v>
      </c>
      <c r="CR6" s="21">
        <f t="shared" si="10"/>
        <v>56.72</v>
      </c>
      <c r="CS6" s="21">
        <f t="shared" si="10"/>
        <v>56.43</v>
      </c>
      <c r="CT6" s="21">
        <f t="shared" si="10"/>
        <v>55.82</v>
      </c>
      <c r="CU6" s="21">
        <f t="shared" si="10"/>
        <v>56.51</v>
      </c>
      <c r="CV6" s="21">
        <f t="shared" si="10"/>
        <v>56.85</v>
      </c>
      <c r="CW6" s="20" t="str">
        <f>IF(CW7="","",IF(CW7="-","【-】","【"&amp;SUBSTITUTE(TEXT(CW7,"#,##0.00"),"-","△")&amp;"】"))</f>
        <v>【60.13】</v>
      </c>
      <c r="CX6" s="21">
        <f>IF(CX7="",NA(),CX7)</f>
        <v>98.12</v>
      </c>
      <c r="CY6" s="21">
        <f t="shared" ref="CY6:DG6" si="11">IF(CY7="",NA(),CY7)</f>
        <v>98.16</v>
      </c>
      <c r="CZ6" s="21">
        <f t="shared" si="11"/>
        <v>98.1</v>
      </c>
      <c r="DA6" s="21">
        <f t="shared" si="11"/>
        <v>96.03</v>
      </c>
      <c r="DB6" s="21">
        <f t="shared" si="11"/>
        <v>97.32</v>
      </c>
      <c r="DC6" s="21">
        <f t="shared" si="11"/>
        <v>90.72</v>
      </c>
      <c r="DD6" s="21">
        <f t="shared" si="11"/>
        <v>91.07</v>
      </c>
      <c r="DE6" s="21">
        <f t="shared" si="11"/>
        <v>90.67</v>
      </c>
      <c r="DF6" s="21">
        <f t="shared" si="11"/>
        <v>90.62</v>
      </c>
      <c r="DG6" s="21">
        <f t="shared" si="11"/>
        <v>90.79</v>
      </c>
      <c r="DH6" s="20" t="str">
        <f>IF(DH7="","",IF(DH7="-","【-】","【"&amp;SUBSTITUTE(TEXT(DH7,"#,##0.00"),"-","△")&amp;"】"))</f>
        <v>【96.00】</v>
      </c>
      <c r="DI6" s="21">
        <f>IF(DI7="",NA(),DI7)</f>
        <v>5.08</v>
      </c>
      <c r="DJ6" s="21">
        <f t="shared" ref="DJ6:DR6" si="12">IF(DJ7="",NA(),DJ7)</f>
        <v>9.83</v>
      </c>
      <c r="DK6" s="21">
        <f t="shared" si="12"/>
        <v>14.01</v>
      </c>
      <c r="DL6" s="21">
        <f t="shared" si="12"/>
        <v>17.95</v>
      </c>
      <c r="DM6" s="21">
        <f t="shared" si="12"/>
        <v>21.74</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332135</v>
      </c>
      <c r="D7" s="23">
        <v>46</v>
      </c>
      <c r="E7" s="23">
        <v>17</v>
      </c>
      <c r="F7" s="23">
        <v>1</v>
      </c>
      <c r="G7" s="23">
        <v>0</v>
      </c>
      <c r="H7" s="23" t="s">
        <v>96</v>
      </c>
      <c r="I7" s="23" t="s">
        <v>97</v>
      </c>
      <c r="J7" s="23" t="s">
        <v>98</v>
      </c>
      <c r="K7" s="23" t="s">
        <v>99</v>
      </c>
      <c r="L7" s="23" t="s">
        <v>100</v>
      </c>
      <c r="M7" s="23" t="s">
        <v>101</v>
      </c>
      <c r="N7" s="24" t="s">
        <v>102</v>
      </c>
      <c r="O7" s="24">
        <v>45.96</v>
      </c>
      <c r="P7" s="24">
        <v>68.959999999999994</v>
      </c>
      <c r="Q7" s="24">
        <v>99.81</v>
      </c>
      <c r="R7" s="24">
        <v>3003</v>
      </c>
      <c r="S7" s="24">
        <v>42490</v>
      </c>
      <c r="T7" s="24">
        <v>209.36</v>
      </c>
      <c r="U7" s="24">
        <v>202.95</v>
      </c>
      <c r="V7" s="24">
        <v>29158</v>
      </c>
      <c r="W7" s="24">
        <v>8.07</v>
      </c>
      <c r="X7" s="24">
        <v>3613.14</v>
      </c>
      <c r="Y7" s="24">
        <v>87.81</v>
      </c>
      <c r="Z7" s="24">
        <v>105.91</v>
      </c>
      <c r="AA7" s="24">
        <v>97.26</v>
      </c>
      <c r="AB7" s="24">
        <v>96.27</v>
      </c>
      <c r="AC7" s="24">
        <v>105.3</v>
      </c>
      <c r="AD7" s="24">
        <v>106.5</v>
      </c>
      <c r="AE7" s="24">
        <v>106.22</v>
      </c>
      <c r="AF7" s="24">
        <v>107.01</v>
      </c>
      <c r="AG7" s="24">
        <v>106.53</v>
      </c>
      <c r="AH7" s="24">
        <v>105.5</v>
      </c>
      <c r="AI7" s="24">
        <v>105.36</v>
      </c>
      <c r="AJ7" s="24">
        <v>41.35</v>
      </c>
      <c r="AK7" s="24">
        <v>24.82</v>
      </c>
      <c r="AL7" s="24">
        <v>35.46</v>
      </c>
      <c r="AM7" s="24">
        <v>43.26</v>
      </c>
      <c r="AN7" s="24">
        <v>28.32</v>
      </c>
      <c r="AO7" s="24">
        <v>18.36</v>
      </c>
      <c r="AP7" s="24">
        <v>18.010000000000002</v>
      </c>
      <c r="AQ7" s="24">
        <v>23.86</v>
      </c>
      <c r="AR7" s="24">
        <v>18.41</v>
      </c>
      <c r="AS7" s="24">
        <v>16.91</v>
      </c>
      <c r="AT7" s="24">
        <v>3.12</v>
      </c>
      <c r="AU7" s="24">
        <v>80.55</v>
      </c>
      <c r="AV7" s="24">
        <v>73.56</v>
      </c>
      <c r="AW7" s="24">
        <v>104.75</v>
      </c>
      <c r="AX7" s="24">
        <v>104.03</v>
      </c>
      <c r="AY7" s="24">
        <v>92.39</v>
      </c>
      <c r="AZ7" s="24">
        <v>55.6</v>
      </c>
      <c r="BA7" s="24">
        <v>59.4</v>
      </c>
      <c r="BB7" s="24">
        <v>68.27</v>
      </c>
      <c r="BC7" s="24">
        <v>74.790000000000006</v>
      </c>
      <c r="BD7" s="24">
        <v>73.930000000000007</v>
      </c>
      <c r="BE7" s="24">
        <v>82.75</v>
      </c>
      <c r="BF7" s="24">
        <v>998.92</v>
      </c>
      <c r="BG7" s="24">
        <v>67.180000000000007</v>
      </c>
      <c r="BH7" s="24">
        <v>170.81</v>
      </c>
      <c r="BI7" s="24">
        <v>66.709999999999994</v>
      </c>
      <c r="BJ7" s="24">
        <v>151.63999999999999</v>
      </c>
      <c r="BK7" s="24">
        <v>789.08</v>
      </c>
      <c r="BL7" s="24">
        <v>747.84</v>
      </c>
      <c r="BM7" s="24">
        <v>804.98</v>
      </c>
      <c r="BN7" s="24">
        <v>767.56</v>
      </c>
      <c r="BO7" s="24">
        <v>795.22</v>
      </c>
      <c r="BP7" s="24">
        <v>602.55999999999995</v>
      </c>
      <c r="BQ7" s="24">
        <v>66.319999999999993</v>
      </c>
      <c r="BR7" s="24">
        <v>70.47</v>
      </c>
      <c r="BS7" s="24">
        <v>72.31</v>
      </c>
      <c r="BT7" s="24">
        <v>77.930000000000007</v>
      </c>
      <c r="BU7" s="24">
        <v>81.599999999999994</v>
      </c>
      <c r="BV7" s="24">
        <v>88.25</v>
      </c>
      <c r="BW7" s="24">
        <v>90.17</v>
      </c>
      <c r="BX7" s="24">
        <v>88.71</v>
      </c>
      <c r="BY7" s="24">
        <v>90.23</v>
      </c>
      <c r="BZ7" s="24">
        <v>90.78</v>
      </c>
      <c r="CA7" s="24">
        <v>97.94</v>
      </c>
      <c r="CB7" s="24">
        <v>218.72</v>
      </c>
      <c r="CC7" s="24">
        <v>206.29</v>
      </c>
      <c r="CD7" s="24">
        <v>201.01</v>
      </c>
      <c r="CE7" s="24">
        <v>186.86</v>
      </c>
      <c r="CF7" s="24">
        <v>178.51</v>
      </c>
      <c r="CG7" s="24">
        <v>176.37</v>
      </c>
      <c r="CH7" s="24">
        <v>173.17</v>
      </c>
      <c r="CI7" s="24">
        <v>174.8</v>
      </c>
      <c r="CJ7" s="24">
        <v>170.2</v>
      </c>
      <c r="CK7" s="24">
        <v>170.83</v>
      </c>
      <c r="CL7" s="24">
        <v>140.97999999999999</v>
      </c>
      <c r="CM7" s="24">
        <v>42.97</v>
      </c>
      <c r="CN7" s="24">
        <v>42.54</v>
      </c>
      <c r="CO7" s="24">
        <v>43.85</v>
      </c>
      <c r="CP7" s="24">
        <v>44.6</v>
      </c>
      <c r="CQ7" s="24">
        <v>43.93</v>
      </c>
      <c r="CR7" s="24">
        <v>56.72</v>
      </c>
      <c r="CS7" s="24">
        <v>56.43</v>
      </c>
      <c r="CT7" s="24">
        <v>55.82</v>
      </c>
      <c r="CU7" s="24">
        <v>56.51</v>
      </c>
      <c r="CV7" s="24">
        <v>56.85</v>
      </c>
      <c r="CW7" s="24">
        <v>60.13</v>
      </c>
      <c r="CX7" s="24">
        <v>98.12</v>
      </c>
      <c r="CY7" s="24">
        <v>98.16</v>
      </c>
      <c r="CZ7" s="24">
        <v>98.1</v>
      </c>
      <c r="DA7" s="24">
        <v>96.03</v>
      </c>
      <c r="DB7" s="24">
        <v>97.32</v>
      </c>
      <c r="DC7" s="24">
        <v>90.72</v>
      </c>
      <c r="DD7" s="24">
        <v>91.07</v>
      </c>
      <c r="DE7" s="24">
        <v>90.67</v>
      </c>
      <c r="DF7" s="24">
        <v>90.62</v>
      </c>
      <c r="DG7" s="24">
        <v>90.79</v>
      </c>
      <c r="DH7" s="24">
        <v>96</v>
      </c>
      <c r="DI7" s="24">
        <v>5.08</v>
      </c>
      <c r="DJ7" s="24">
        <v>9.83</v>
      </c>
      <c r="DK7" s="24">
        <v>14.01</v>
      </c>
      <c r="DL7" s="24">
        <v>17.95</v>
      </c>
      <c r="DM7" s="24">
        <v>21.74</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樫本 純</cp:lastModifiedBy>
  <cp:lastPrinted>2026-01-23T06:55:20Z</cp:lastPrinted>
  <dcterms:created xsi:type="dcterms:W3CDTF">2025-12-23T06:04:23Z</dcterms:created>
  <dcterms:modified xsi:type="dcterms:W3CDTF">2026-01-28T05:44:45Z</dcterms:modified>
  <cp:category/>
</cp:coreProperties>
</file>